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  <externalReference r:id="rId12"/>
  </externalReferences>
  <definedNames>
    <definedName name="_xlnm.Print_Area" localSheetId="5">'з початку року'!$A$1:$P$47</definedName>
  </definedNames>
  <calcPr fullCalcOnLoad="1"/>
</workbook>
</file>

<file path=xl/sharedStrings.xml><?xml version="1.0" encoding="utf-8"?>
<sst xmlns="http://schemas.openxmlformats.org/spreadsheetml/2006/main" count="226" uniqueCount="99">
  <si>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</si>
  <si>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</si>
  <si>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</si>
  <si>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</si>
  <si>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</si>
  <si>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</si>
  <si>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</si>
  <si>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</si>
  <si>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</si>
  <si>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</si>
  <si>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</si>
  <si>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</si>
  <si>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</si>
  <si>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</si>
  <si>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</si>
  <si>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</si>
  <si>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</si>
  <si>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</si>
  <si>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</si>
  <si>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</si>
  <si>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</si>
  <si>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</si>
  <si>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</si>
  <si>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</si>
  <si>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</si>
  <si>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</si>
  <si>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</si>
  <si>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</si>
  <si>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</si>
  <si>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</si>
  <si>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</si>
  <si>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</si>
  <si>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</si>
  <si>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</si>
  <si>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</si>
  <si>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</si>
  <si>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</si>
  <si>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</si>
  <si>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</si>
  <si>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</si>
  <si>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</si>
  <si>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</si>
  <si>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</si>
  <si>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</si>
  <si>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</si>
  <si>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</si>
  <si>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</si>
  <si>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</si>
  <si>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</si>
  <si>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</si>
  <si>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</si>
  <si>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</si>
  <si>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</si>
  <si>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</si>
  <si>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</si>
  <si>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</si>
  <si>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</si>
  <si>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</si>
  <si>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</si>
  <si>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</si>
  <si>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</si>
  <si>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</si>
  <si>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</si>
  <si>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</si>
  <si>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</si>
  <si>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</si>
  <si>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</si>
  <si>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</si>
  <si>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</si>
  <si>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</si>
  <si>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</si>
  <si>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</si>
  <si>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</si>
  <si>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</si>
  <si>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</si>
  <si>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</si>
  <si>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</si>
  <si>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</si>
  <si>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</si>
  <si>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</si>
  <si>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</si>
  <si>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</si>
  <si>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</si>
  <si>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</si>
  <si>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</si>
  <si>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</si>
  <si>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</si>
  <si>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</si>
  <si>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</si>
  <si>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</si>
  <si>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</si>
  <si>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</si>
  <si>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</si>
  <si>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план на січень-травень 2019р.</t>
  </si>
  <si>
    <t>станом на 27.05.2019</t>
  </si>
  <si>
    <r>
      <t xml:space="preserve">станом на 27.05.2019р.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</si>
  <si>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27.05.2019р.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</si>
  <si>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27.05.2019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</si>
  <si>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27.05.2019р.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</si>
</sst>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2.3"/>
      <color indexed="8"/>
      <name val="Times New Roman"/>
      <family val="1"/>
    </font>
    <font>
      <sz val="2.9"/>
      <color indexed="8"/>
      <name val="Times New Roman"/>
      <family val="1"/>
    </font>
    <font>
      <sz val="4.9"/>
      <color indexed="8"/>
      <name val="Times New Roman"/>
      <family val="1"/>
    </font>
    <font>
      <sz val="4.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42" xfId="0" applyNumberFormat="1" applyFont="1" applyBorder="1" applyAlignment="1">
      <alignment horizontal="center"/>
    </xf>
    <xf numFmtId="185" fontId="2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8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8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4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2059017"/>
        <c:axId val="18531154"/>
      </c:lineChart>
      <c:catAx>
        <c:axId val="205901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31154"/>
        <c:crosses val="autoZero"/>
        <c:auto val="0"/>
        <c:lblOffset val="100"/>
        <c:tickLblSkip val="1"/>
        <c:noMultiLvlLbl val="0"/>
      </c:catAx>
      <c:valAx>
        <c:axId val="1853115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5901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9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32562659"/>
        <c:axId val="24628476"/>
      </c:lineChart>
      <c:catAx>
        <c:axId val="325626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28476"/>
        <c:crosses val="autoZero"/>
        <c:auto val="0"/>
        <c:lblOffset val="100"/>
        <c:tickLblSkip val="1"/>
        <c:noMultiLvlLbl val="0"/>
      </c:catAx>
      <c:valAx>
        <c:axId val="24628476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56265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9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20329693"/>
        <c:axId val="48749510"/>
      </c:lineChart>
      <c:catAx>
        <c:axId val="2032969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749510"/>
        <c:crosses val="autoZero"/>
        <c:auto val="0"/>
        <c:lblOffset val="100"/>
        <c:tickLblSkip val="1"/>
        <c:noMultiLvlLbl val="0"/>
      </c:catAx>
      <c:valAx>
        <c:axId val="48749510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32969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36092407"/>
        <c:axId val="56396208"/>
      </c:lineChart>
      <c:catAx>
        <c:axId val="360924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396208"/>
        <c:crosses val="autoZero"/>
        <c:auto val="0"/>
        <c:lblOffset val="100"/>
        <c:tickLblSkip val="1"/>
        <c:noMultiLvlLbl val="0"/>
      </c:catAx>
      <c:valAx>
        <c:axId val="56396208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092407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37803825"/>
        <c:axId val="4690106"/>
      </c:lineChart>
      <c:dateAx>
        <c:axId val="378038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010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690106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803825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27.05.2019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січень-травень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2210955"/>
        <c:axId val="44354276"/>
      </c:bar3DChart>
      <c:catAx>
        <c:axId val="42210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354276"/>
        <c:crosses val="autoZero"/>
        <c:auto val="1"/>
        <c:lblOffset val="100"/>
        <c:tickLblSkip val="1"/>
        <c:noMultiLvlLbl val="0"/>
      </c:catAx>
      <c:valAx>
        <c:axId val="44354276"/>
        <c:scaling>
          <c:orientation val="minMax"/>
          <c:max val="4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210955"/>
        <c:crossesAt val="1"/>
        <c:crossBetween val="between"/>
        <c:dispUnits/>
        <c:majorUnit val="40000"/>
        <c:min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січень-травень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3644165"/>
        <c:axId val="35926574"/>
      </c:bar3DChart>
      <c:catAx>
        <c:axId val="6364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926574"/>
        <c:crosses val="autoZero"/>
        <c:auto val="1"/>
        <c:lblOffset val="100"/>
        <c:tickLblSkip val="1"/>
        <c:noMultiLvlLbl val="0"/>
      </c:catAx>
      <c:valAx>
        <c:axId val="35926574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644165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578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7.05.2019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787 810,3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35 489,7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травень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- 49 428,6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травень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173 752,7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- 52 320,6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5">
        <row r="6">
          <cell r="G6">
            <v>9.97</v>
          </cell>
          <cell r="K6">
            <v>46935550.830000006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1" t="s">
        <v>66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67</v>
      </c>
      <c r="S1" s="115"/>
      <c r="T1" s="115"/>
      <c r="U1" s="115"/>
      <c r="V1" s="115"/>
      <c r="W1" s="116"/>
    </row>
    <row r="2" spans="1:23" ht="15" thickBot="1">
      <c r="A2" s="117" t="s">
        <v>71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70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7">
        <v>0</v>
      </c>
      <c r="V5" s="128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29">
        <v>1</v>
      </c>
      <c r="V7" s="130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7">
        <v>0</v>
      </c>
      <c r="V8" s="128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7">
        <v>0</v>
      </c>
      <c r="V10" s="128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7">
        <v>0</v>
      </c>
      <c r="V11" s="128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7">
        <v>0</v>
      </c>
      <c r="V14" s="128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7">
        <v>0</v>
      </c>
      <c r="V18" s="128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7">
        <v>0</v>
      </c>
      <c r="V20" s="128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39">
        <v>0</v>
      </c>
      <c r="V24" s="140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41">
        <f>SUM(U4:U24)</f>
        <v>1</v>
      </c>
      <c r="V25" s="142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 t="s">
        <v>33</v>
      </c>
      <c r="S28" s="143"/>
      <c r="T28" s="143"/>
      <c r="U28" s="14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 t="s">
        <v>29</v>
      </c>
      <c r="S29" s="144"/>
      <c r="T29" s="144"/>
      <c r="U29" s="144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>
        <v>43497</v>
      </c>
      <c r="S30" s="145">
        <f>'[2]залишки'!$G$6/1000</f>
        <v>0.009970000000000001</v>
      </c>
      <c r="T30" s="145"/>
      <c r="U30" s="145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2"/>
      <c r="S31" s="145"/>
      <c r="T31" s="145"/>
      <c r="U31" s="145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45</v>
      </c>
      <c r="T33" s="147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8" t="s">
        <v>40</v>
      </c>
      <c r="T34" s="148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3" t="s">
        <v>30</v>
      </c>
      <c r="S38" s="143"/>
      <c r="T38" s="143"/>
      <c r="U38" s="14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9" t="s">
        <v>31</v>
      </c>
      <c r="S39" s="149"/>
      <c r="T39" s="149"/>
      <c r="U39" s="149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>
        <v>43497</v>
      </c>
      <c r="S40" s="133">
        <f>'[2]залишки'!$K$6/1000</f>
        <v>46935.55083000001</v>
      </c>
      <c r="T40" s="134"/>
      <c r="U40" s="135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2"/>
      <c r="S41" s="136"/>
      <c r="T41" s="137"/>
      <c r="U41" s="138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1" t="s">
        <v>72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74</v>
      </c>
      <c r="S1" s="115"/>
      <c r="T1" s="115"/>
      <c r="U1" s="115"/>
      <c r="V1" s="115"/>
      <c r="W1" s="116"/>
    </row>
    <row r="2" spans="1:23" ht="15" thickBot="1">
      <c r="A2" s="117" t="s">
        <v>77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78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25">
        <v>0</v>
      </c>
      <c r="V4" s="126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27">
        <v>1</v>
      </c>
      <c r="V8" s="128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27">
        <v>0</v>
      </c>
      <c r="V12" s="128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27">
        <v>0</v>
      </c>
      <c r="V20" s="128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27">
        <v>0</v>
      </c>
      <c r="V21" s="128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27">
        <v>0</v>
      </c>
      <c r="V22" s="128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39">
        <v>0</v>
      </c>
      <c r="V23" s="140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41">
        <f>SUM(U4:U23)</f>
        <v>1</v>
      </c>
      <c r="V24" s="142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43525</v>
      </c>
      <c r="S29" s="145">
        <v>9306.368960000002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43525</v>
      </c>
      <c r="S39" s="133">
        <v>28314.82936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79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81</v>
      </c>
      <c r="S1" s="115"/>
      <c r="T1" s="115"/>
      <c r="U1" s="115"/>
      <c r="V1" s="115"/>
      <c r="W1" s="116"/>
    </row>
    <row r="2" spans="1:23" ht="15" thickBot="1">
      <c r="A2" s="117" t="s">
        <v>83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84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29">
        <v>0</v>
      </c>
      <c r="V6" s="130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29">
        <v>1</v>
      </c>
      <c r="V7" s="130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27">
        <v>0</v>
      </c>
      <c r="V9" s="128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27">
        <v>0</v>
      </c>
      <c r="V14" s="128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27">
        <v>0</v>
      </c>
      <c r="V15" s="128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27">
        <v>0</v>
      </c>
      <c r="V16" s="128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27">
        <v>0</v>
      </c>
      <c r="V19" s="128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27">
        <v>0</v>
      </c>
      <c r="V20" s="128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27">
        <v>0</v>
      </c>
      <c r="V22" s="128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39"/>
      <c r="V23" s="140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41">
        <f>SUM(U4:U23)</f>
        <v>1</v>
      </c>
      <c r="V24" s="142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43556</v>
      </c>
      <c r="S29" s="145">
        <v>14524.5544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43556</v>
      </c>
      <c r="S39" s="133">
        <v>55821.68468999999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85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86</v>
      </c>
      <c r="S1" s="115"/>
      <c r="T1" s="115"/>
      <c r="U1" s="115"/>
      <c r="V1" s="115"/>
      <c r="W1" s="116"/>
    </row>
    <row r="2" spans="1:23" ht="15" thickBot="1">
      <c r="A2" s="117" t="s">
        <v>88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89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27">
        <v>0</v>
      </c>
      <c r="V5" s="128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27">
        <v>1</v>
      </c>
      <c r="V8" s="128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27">
        <v>0</v>
      </c>
      <c r="V20" s="128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27">
        <v>0</v>
      </c>
      <c r="V22" s="128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39"/>
      <c r="V23" s="140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41">
        <f>SUM(U4:U23)</f>
        <v>1</v>
      </c>
      <c r="V24" s="142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43586</v>
      </c>
      <c r="S29" s="145">
        <v>1497.42704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43586</v>
      </c>
      <c r="S39" s="133">
        <v>57866.88668999999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90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91</v>
      </c>
      <c r="S1" s="115"/>
      <c r="T1" s="115"/>
      <c r="U1" s="115"/>
      <c r="V1" s="115"/>
      <c r="W1" s="116"/>
    </row>
    <row r="2" spans="1:23" ht="15" thickBot="1">
      <c r="A2" s="117" t="s">
        <v>94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95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7313.182352941177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7313.2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7313.2</v>
      </c>
      <c r="R6" s="71">
        <v>0</v>
      </c>
      <c r="S6" s="72">
        <v>0</v>
      </c>
      <c r="T6" s="73">
        <v>0</v>
      </c>
      <c r="U6" s="129">
        <v>1</v>
      </c>
      <c r="V6" s="130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7313.2</v>
      </c>
      <c r="R7" s="71">
        <v>0</v>
      </c>
      <c r="S7" s="72">
        <v>0</v>
      </c>
      <c r="T7" s="73">
        <v>45.2</v>
      </c>
      <c r="U7" s="129">
        <v>0</v>
      </c>
      <c r="V7" s="130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7313.2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7313.2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7313.2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7313.2</v>
      </c>
      <c r="R11" s="69">
        <v>0</v>
      </c>
      <c r="S11" s="65">
        <v>0</v>
      </c>
      <c r="T11" s="70">
        <v>668.6</v>
      </c>
      <c r="U11" s="127">
        <v>0</v>
      </c>
      <c r="V11" s="128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7313.2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7313.2</v>
      </c>
      <c r="R13" s="69">
        <v>0</v>
      </c>
      <c r="S13" s="65">
        <v>0</v>
      </c>
      <c r="T13" s="70">
        <v>44.8</v>
      </c>
      <c r="U13" s="127">
        <v>0</v>
      </c>
      <c r="V13" s="128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7313.2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7313.2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7313.2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7313.2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7313.2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7313.2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7313.2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43612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5300</v>
      </c>
      <c r="P21" s="3">
        <f t="shared" si="1"/>
        <v>0</v>
      </c>
      <c r="Q21" s="2">
        <v>7313.2</v>
      </c>
      <c r="R21" s="102"/>
      <c r="S21" s="103"/>
      <c r="T21" s="104"/>
      <c r="U21" s="127"/>
      <c r="V21" s="128"/>
      <c r="W21" s="68">
        <f t="shared" si="3"/>
        <v>0</v>
      </c>
    </row>
    <row r="22" spans="1:23" ht="12.75">
      <c r="A22" s="10">
        <v>43613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5800</v>
      </c>
      <c r="P22" s="3">
        <f t="shared" si="1"/>
        <v>0</v>
      </c>
      <c r="Q22" s="2">
        <v>7313.2</v>
      </c>
      <c r="R22" s="102"/>
      <c r="S22" s="103"/>
      <c r="T22" s="104"/>
      <c r="U22" s="127"/>
      <c r="V22" s="128"/>
      <c r="W22" s="68">
        <f t="shared" si="3"/>
        <v>0</v>
      </c>
    </row>
    <row r="23" spans="1:23" ht="12.75">
      <c r="A23" s="10">
        <v>43614</v>
      </c>
      <c r="B23" s="65"/>
      <c r="C23" s="70"/>
      <c r="D23" s="106"/>
      <c r="E23" s="106"/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9800</v>
      </c>
      <c r="P23" s="3">
        <f>N23/O23</f>
        <v>0</v>
      </c>
      <c r="Q23" s="2">
        <v>7313.2</v>
      </c>
      <c r="R23" s="102"/>
      <c r="S23" s="103"/>
      <c r="T23" s="104"/>
      <c r="U23" s="109"/>
      <c r="V23" s="110"/>
      <c r="W23" s="68"/>
    </row>
    <row r="24" spans="1:23" ht="12.75">
      <c r="A24" s="10">
        <v>43615</v>
      </c>
      <c r="B24" s="65"/>
      <c r="C24" s="70"/>
      <c r="D24" s="106"/>
      <c r="E24" s="106">
        <f t="shared" si="2"/>
        <v>0</v>
      </c>
      <c r="F24" s="78"/>
      <c r="G24" s="65"/>
      <c r="H24" s="65"/>
      <c r="I24" s="78"/>
      <c r="J24" s="78"/>
      <c r="K24" s="78"/>
      <c r="L24" s="78"/>
      <c r="M24" s="65">
        <f t="shared" si="0"/>
        <v>0</v>
      </c>
      <c r="N24" s="65"/>
      <c r="O24" s="65">
        <v>12100</v>
      </c>
      <c r="P24" s="3">
        <f>N24/O22</f>
        <v>0</v>
      </c>
      <c r="Q24" s="2">
        <v>7313.2</v>
      </c>
      <c r="R24" s="102"/>
      <c r="S24" s="103"/>
      <c r="T24" s="104"/>
      <c r="U24" s="109"/>
      <c r="V24" s="110"/>
      <c r="W24" s="68">
        <f t="shared" si="3"/>
        <v>0</v>
      </c>
    </row>
    <row r="25" spans="1:23" ht="13.5" thickBot="1">
      <c r="A25" s="10">
        <v>43616</v>
      </c>
      <c r="B25" s="65"/>
      <c r="C25" s="74"/>
      <c r="D25" s="106"/>
      <c r="E25" s="106">
        <f t="shared" si="2"/>
        <v>0</v>
      </c>
      <c r="F25" s="78"/>
      <c r="G25" s="65"/>
      <c r="H25" s="65"/>
      <c r="I25" s="78"/>
      <c r="J25" s="78"/>
      <c r="K25" s="78"/>
      <c r="L25" s="78"/>
      <c r="M25" s="65">
        <f t="shared" si="0"/>
        <v>0</v>
      </c>
      <c r="N25" s="65"/>
      <c r="O25" s="65">
        <v>8600</v>
      </c>
      <c r="P25" s="3">
        <f t="shared" si="1"/>
        <v>0</v>
      </c>
      <c r="Q25" s="2">
        <v>7313.2</v>
      </c>
      <c r="R25" s="98"/>
      <c r="S25" s="99"/>
      <c r="T25" s="100"/>
      <c r="U25" s="139"/>
      <c r="V25" s="140"/>
      <c r="W25" s="68">
        <f t="shared" si="3"/>
        <v>0</v>
      </c>
    </row>
    <row r="26" spans="1:23" ht="13.5" thickBot="1">
      <c r="A26" s="83" t="s">
        <v>28</v>
      </c>
      <c r="B26" s="85">
        <f aca="true" t="shared" si="4" ref="B26:O26">SUM(B4:B25)</f>
        <v>70102.79999999999</v>
      </c>
      <c r="C26" s="85">
        <f t="shared" si="4"/>
        <v>5883.1</v>
      </c>
      <c r="D26" s="107">
        <f t="shared" si="4"/>
        <v>886.7</v>
      </c>
      <c r="E26" s="107">
        <f t="shared" si="4"/>
        <v>4996.399999999999</v>
      </c>
      <c r="F26" s="85">
        <f t="shared" si="4"/>
        <v>800.1999999999999</v>
      </c>
      <c r="G26" s="85">
        <f t="shared" si="4"/>
        <v>6747.250000000001</v>
      </c>
      <c r="H26" s="85">
        <f t="shared" si="4"/>
        <v>36482.399999999994</v>
      </c>
      <c r="I26" s="85">
        <f t="shared" si="4"/>
        <v>1378.55</v>
      </c>
      <c r="J26" s="85">
        <f t="shared" si="4"/>
        <v>397.69999999999993</v>
      </c>
      <c r="K26" s="85">
        <f t="shared" si="4"/>
        <v>616.1</v>
      </c>
      <c r="L26" s="85">
        <f t="shared" si="4"/>
        <v>1117.2</v>
      </c>
      <c r="M26" s="84">
        <f t="shared" si="4"/>
        <v>798.8000000000013</v>
      </c>
      <c r="N26" s="84">
        <f t="shared" si="4"/>
        <v>124324.1</v>
      </c>
      <c r="O26" s="84">
        <f t="shared" si="4"/>
        <v>173100</v>
      </c>
      <c r="P26" s="86">
        <f>N26/O26</f>
        <v>0.7182212593876373</v>
      </c>
      <c r="Q26" s="2"/>
      <c r="R26" s="75">
        <f>SUM(R4:R25)</f>
        <v>0</v>
      </c>
      <c r="S26" s="75">
        <f>SUM(S4:S25)</f>
        <v>0</v>
      </c>
      <c r="T26" s="75">
        <f>SUM(T4:T25)</f>
        <v>758.6</v>
      </c>
      <c r="U26" s="141">
        <f>SUM(U4:U25)</f>
        <v>1</v>
      </c>
      <c r="V26" s="142"/>
      <c r="W26" s="75">
        <f>R26+S26+U26+T26+V26</f>
        <v>759.6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 t="s">
        <v>33</v>
      </c>
      <c r="S29" s="143"/>
      <c r="T29" s="143"/>
      <c r="U29" s="143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4" t="s">
        <v>29</v>
      </c>
      <c r="S30" s="144"/>
      <c r="T30" s="144"/>
      <c r="U30" s="144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>
        <v>43612</v>
      </c>
      <c r="S31" s="145">
        <v>0.009970000000000001</v>
      </c>
      <c r="T31" s="145"/>
      <c r="U31" s="145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2"/>
      <c r="S32" s="145"/>
      <c r="T32" s="145"/>
      <c r="U32" s="145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45</v>
      </c>
      <c r="T34" s="147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8" t="s">
        <v>40</v>
      </c>
      <c r="T35" s="148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3" t="s">
        <v>30</v>
      </c>
      <c r="S39" s="143"/>
      <c r="T39" s="143"/>
      <c r="U39" s="143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9" t="s">
        <v>31</v>
      </c>
      <c r="S40" s="149"/>
      <c r="T40" s="149"/>
      <c r="U40" s="149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>
        <v>43612</v>
      </c>
      <c r="S41" s="133">
        <v>46935.55083000001</v>
      </c>
      <c r="T41" s="134"/>
      <c r="U41" s="135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2"/>
      <c r="S42" s="136"/>
      <c r="T42" s="137"/>
      <c r="U42" s="138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6"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56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8" t="s">
        <v>96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9"/>
      <c r="M26" s="169"/>
      <c r="N26" s="169"/>
    </row>
    <row r="27" spans="1:16" ht="54" customHeight="1">
      <c r="A27" s="163" t="s">
        <v>32</v>
      </c>
      <c r="B27" s="159" t="s">
        <v>43</v>
      </c>
      <c r="C27" s="159"/>
      <c r="D27" s="153" t="s">
        <v>49</v>
      </c>
      <c r="E27" s="165"/>
      <c r="F27" s="166" t="s">
        <v>44</v>
      </c>
      <c r="G27" s="152"/>
      <c r="H27" s="167" t="s">
        <v>51</v>
      </c>
      <c r="I27" s="153"/>
      <c r="J27" s="160"/>
      <c r="K27" s="161"/>
      <c r="L27" s="156" t="s">
        <v>36</v>
      </c>
      <c r="M27" s="157"/>
      <c r="N27" s="158"/>
      <c r="O27" s="150" t="s">
        <v>97</v>
      </c>
      <c r="P27" s="151"/>
    </row>
    <row r="28" spans="1:16" ht="30.75" customHeight="1">
      <c r="A28" s="164"/>
      <c r="B28" s="44" t="s">
        <v>93</v>
      </c>
      <c r="C28" s="22" t="s">
        <v>23</v>
      </c>
      <c r="D28" s="44" t="str">
        <f>B28</f>
        <v>план на січень-травень 2019р.</v>
      </c>
      <c r="E28" s="22" t="str">
        <f>C28</f>
        <v>факт</v>
      </c>
      <c r="F28" s="43" t="str">
        <f>B28</f>
        <v>план на січень-травень 2019р.</v>
      </c>
      <c r="G28" s="58" t="str">
        <f>C28</f>
        <v>факт</v>
      </c>
      <c r="H28" s="44" t="str">
        <f>B28</f>
        <v>план на січень-травень 2019р.</v>
      </c>
      <c r="I28" s="22" t="str">
        <f>C28</f>
        <v>факт</v>
      </c>
      <c r="J28" s="43"/>
      <c r="K28" s="58"/>
      <c r="L28" s="41" t="str">
        <f>D28</f>
        <v>план на січень-травень 2019р.</v>
      </c>
      <c r="M28" s="22" t="str">
        <f>C28</f>
        <v>факт</v>
      </c>
      <c r="N28" s="42" t="s">
        <v>24</v>
      </c>
      <c r="O28" s="152"/>
      <c r="P28" s="153"/>
    </row>
    <row r="29" spans="1:16" ht="23.25" customHeight="1" thickBot="1">
      <c r="A29" s="40">
        <f>травень!S41</f>
        <v>46935.55083000001</v>
      </c>
      <c r="B29" s="45">
        <v>15070</v>
      </c>
      <c r="C29" s="45">
        <v>159.65</v>
      </c>
      <c r="D29" s="45">
        <v>1933</v>
      </c>
      <c r="E29" s="45">
        <v>0.1</v>
      </c>
      <c r="F29" s="45">
        <v>5075</v>
      </c>
      <c r="G29" s="45">
        <v>2715.39</v>
      </c>
      <c r="H29" s="45">
        <v>10</v>
      </c>
      <c r="I29" s="45">
        <v>5</v>
      </c>
      <c r="J29" s="45"/>
      <c r="K29" s="45"/>
      <c r="L29" s="59">
        <f>H29+F29+D29+J29+B29</f>
        <v>22088</v>
      </c>
      <c r="M29" s="46">
        <f>C29+E29+G29+I29</f>
        <v>2880.14</v>
      </c>
      <c r="N29" s="47">
        <f>M29-L29</f>
        <v>-19207.86</v>
      </c>
      <c r="O29" s="154">
        <f>травень!S31</f>
        <v>0.009970000000000001</v>
      </c>
      <c r="P29" s="155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9"/>
      <c r="P30" s="15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470464.10000000003</v>
      </c>
      <c r="C48" s="28">
        <v>433917.47</v>
      </c>
      <c r="F48" s="1" t="s">
        <v>22</v>
      </c>
      <c r="G48" s="6"/>
      <c r="H48" s="162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80740.3</v>
      </c>
      <c r="C49" s="28">
        <v>65142.82</v>
      </c>
      <c r="G49" s="6"/>
      <c r="H49" s="162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143851.59999999998</v>
      </c>
      <c r="C50" s="28">
        <v>152868.06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16363.4</v>
      </c>
      <c r="C51" s="28">
        <v>15376.7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22647.6</v>
      </c>
      <c r="C52" s="28">
        <v>19963.04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3065.3</v>
      </c>
      <c r="C53" s="28">
        <v>3431.47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3469.86</v>
      </c>
      <c r="C54" s="28">
        <v>4574.76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47208.10000000001</v>
      </c>
      <c r="C55" s="12">
        <v>40215.35999999996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787810.26</v>
      </c>
      <c r="C56" s="9">
        <v>735489.6799999999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15070</v>
      </c>
      <c r="C58" s="9">
        <f>C29</f>
        <v>159.65</v>
      </c>
    </row>
    <row r="59" spans="1:3" ht="25.5">
      <c r="A59" s="76" t="s">
        <v>53</v>
      </c>
      <c r="B59" s="9">
        <f>D29</f>
        <v>1933</v>
      </c>
      <c r="C59" s="9">
        <f>E29</f>
        <v>0.1</v>
      </c>
    </row>
    <row r="60" spans="1:3" ht="12.75">
      <c r="A60" s="76" t="s">
        <v>54</v>
      </c>
      <c r="B60" s="9">
        <f>F29</f>
        <v>5075</v>
      </c>
      <c r="C60" s="9">
        <f>G29</f>
        <v>2715.39</v>
      </c>
    </row>
    <row r="61" spans="1:3" ht="25.5">
      <c r="A61" s="76" t="s">
        <v>55</v>
      </c>
      <c r="B61" s="9">
        <f>H29</f>
        <v>10</v>
      </c>
      <c r="C61" s="9">
        <f>I29</f>
        <v>5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7" sqref="F2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98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2019-03-13T08:44:53Z</cp:lastPrinted>
  <dcterms:created xsi:type="dcterms:W3CDTF">2006-11-30T08:16:02Z</dcterms:created>
  <dcterms:modified xsi:type="dcterms:W3CDTF">2019-05-27T08:51:02Z</dcterms:modified>
  <cp:category/>
  <cp:version/>
  <cp:contentType/>
  <cp:contentStatus/>
</cp:coreProperties>
</file>